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510" windowHeight="8835" activeTab="0"/>
  </bookViews>
  <sheets>
    <sheet name="2014-2015-доходы" sheetId="1" r:id="rId1"/>
  </sheets>
  <definedNames>
    <definedName name="_xlnm.Print_Titles" localSheetId="0">'2014-2015-доходы'!$1:$1</definedName>
  </definedNames>
  <calcPr fullCalcOnLoad="1" refMode="R1C1"/>
</workbook>
</file>

<file path=xl/sharedStrings.xml><?xml version="1.0" encoding="utf-8"?>
<sst xmlns="http://schemas.openxmlformats.org/spreadsheetml/2006/main" count="233" uniqueCount="222">
  <si>
    <t xml:space="preserve"> </t>
  </si>
  <si>
    <t>Смоленского городского</t>
  </si>
  <si>
    <t>(тыс.рублей)</t>
  </si>
  <si>
    <t>тыс. рублей</t>
  </si>
  <si>
    <t>Код бюджетной классификации</t>
  </si>
  <si>
    <t>Наименование кода                          дохода бюджета</t>
  </si>
  <si>
    <t>Сумма доходов</t>
  </si>
  <si>
    <t>Сумма</t>
  </si>
  <si>
    <t>2014 год</t>
  </si>
  <si>
    <t>1 00 00000 00 0000 000</t>
  </si>
  <si>
    <t>НАЛОГОВЫЕ И НЕНАЛОГОВЫЕ ДОХОДЫ</t>
  </si>
  <si>
    <t>1 01 00000 00 0000 000</t>
  </si>
  <si>
    <t>НАЛОГИ  НА ПРИБЫЛЬ, ДОХОДЫ</t>
  </si>
  <si>
    <t>1 01 02000 01 0000 110</t>
  </si>
  <si>
    <t>Налог на доходы физических лиц</t>
  </si>
  <si>
    <t>1 01 02010 01 1000 110</t>
  </si>
  <si>
    <t>1 01 02020 01 1000 110</t>
  </si>
  <si>
    <t>1 01 02030 01 1000 110</t>
  </si>
  <si>
    <t>1 01 02040 01 1000 110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</si>
  <si>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</si>
  <si>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</si>
  <si>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</si>
  <si>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1 05 02010 02 1000 110</t>
  </si>
  <si>
    <t>1 05 02020 02 1000 110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</si>
  <si>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</si>
  <si>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</si>
  <si>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1 05 03010 01 1000 110</t>
  </si>
  <si>
    <t>1 05 03020 01 1000 110</t>
  </si>
  <si>
    <t>Единый сельскохозяйственный налог 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</si>
  <si>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</si>
  <si>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</si>
  <si>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</si>
  <si>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</si>
  <si>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</si>
  <si>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</si>
  <si>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1 06 05000 02 1000 110</t>
  </si>
  <si>
    <t>Налог на игорный бизнес</t>
  </si>
  <si>
    <t>1 06 06000 00 0000 110</t>
  </si>
  <si>
    <t>Земельный налог</t>
  </si>
  <si>
    <t>1 06 06010 00 0000 110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</si>
  <si>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</si>
  <si>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1 06 06012 04 1000 110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</si>
  <si>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</si>
  <si>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</si>
  <si>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</t>
  </si>
  <si>
    <t>1 06 06022 04 1000 110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</si>
  <si>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</si>
  <si>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</si>
  <si>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</si>
  <si>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</si>
  <si>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</si>
  <si>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1 07 01020 01 1000 110</t>
  </si>
  <si>
    <t>Налог на добычу общераспространенных полезных ископаемых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</si>
  <si>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</si>
  <si>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</si>
  <si>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</si>
  <si>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</si>
  <si>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</si>
  <si>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</si>
  <si>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</si>
  <si>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</si>
  <si>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1 08 07150 01 1000 110</t>
  </si>
  <si>
    <t>Государственная пошлина за выдачу разрешения на установку рекламной конструкции</t>
  </si>
  <si>
    <t>1 09 00000 00 0000 000</t>
  </si>
  <si>
    <t>1 09 04000 00 0000 110</t>
  </si>
  <si>
    <t>Налоги на имущество</t>
  </si>
  <si>
    <t>1 09 04050 00 0000 110</t>
  </si>
  <si>
    <t>Земельный налог (по обязательствам, возникшим  до 1января 2006 года)</t>
  </si>
  <si>
    <t>1 09 04052 04 1000 110</t>
  </si>
  <si>
    <t>Земельный налог (по обязательствам, возникшим до 1 января 2006 года), мобилизуемый на территориях городских округов</t>
  </si>
  <si>
    <t>1 09 06000 02 0000 110</t>
  </si>
  <si>
    <t>Прочие налоги и сборы (по отмененным налогам и сборам субъектов Российской Федерации)</t>
  </si>
  <si>
    <t>1 09 06010 02 2000 110</t>
  </si>
  <si>
    <t>Налог с продаж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</si>
  <si>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</si>
  <si>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</si>
  <si>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</si>
  <si>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</si>
  <si>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1 09 07032 04 2000 110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</si>
  <si>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</si>
  <si>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</si>
  <si>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</si>
  <si>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1 09 07052 04 2000 110</t>
  </si>
  <si>
    <t>1 11 00000 00 0000 000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</si>
  <si>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</si>
  <si>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</si>
  <si>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</si>
  <si>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</si>
  <si>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1 11 05012 04 0100 120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</si>
  <si>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</si>
  <si>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1 11 05020 00 0000 120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</si>
  <si>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земельных участков бюджетных и автономных  учреждений) 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</si>
  <si>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</si>
  <si>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</si>
  <si>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1 11 05024 04 0100 120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</si>
  <si>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(сумма платежа)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</si>
  <si>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</si>
  <si>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</si>
  <si>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</si>
  <si>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</si>
  <si>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1 11 05034 04 0100 120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</si>
  <si>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(сумма платежа)</t>
  </si>
  <si>
    <t>1 11 05034 04 0001 120</t>
  </si>
  <si>
    <t>Доходы от предоставления муниципального жилого фонда по договорам найма</t>
  </si>
  <si>
    <t>1 11 07000 00 0000 120</t>
  </si>
  <si>
    <t>Платежи от государственных и муниципальных 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</si>
  <si>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</si>
  <si>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 обязательных платежей</t>
  </si>
  <si>
    <t>1 11 07014 04 0100 120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</si>
  <si>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(сумма платежа)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</si>
  <si>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</si>
  <si>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</si>
  <si>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</si>
  <si>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</si>
  <si>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</si>
  <si>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 (РАБОТ)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</si>
  <si>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</si>
  <si>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</si>
  <si>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</si>
  <si>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</si>
  <si>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</si>
  <si>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</si>
  <si>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</si>
  <si>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</si>
  <si>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</si>
  <si>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</si>
  <si>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</si>
  <si>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</si>
  <si>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1 14 00000 00 0000 000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</si>
  <si>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</si>
  <si>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</si>
  <si>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</si>
  <si>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1 14 01040 04 0000 410</t>
  </si>
  <si>
    <t>Доходы от продажи квартир, находящихся в собственности городских округов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</si>
  <si>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</si>
  <si>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</si>
  <si>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</si>
  <si>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</si>
  <si>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</si>
  <si>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</si>
  <si>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1 14 02043 04 0100 410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</si>
  <si>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(сумма платежа)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</si>
  <si>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</si>
  <si>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</si>
  <si>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</si>
  <si>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</si>
  <si>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</si>
  <si>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</si>
  <si>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</si>
  <si>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</si>
  <si>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</si>
  <si>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</si>
  <si>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</si>
  <si>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</si>
  <si>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</si>
  <si>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</si>
  <si>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i/>
        <sz val="12"/>
        <rFont val="Arial"/>
        <family val="2"/>
      </rPr>
      <t>¹</t>
    </r>
    <r>
      <rPr>
        <i/>
        <sz val="12"/>
        <rFont val="Times New Roman Cyr"/>
        <family val="1"/>
      </rPr>
      <t>, пунктами 1 и 2 статьи 120, статьями 125, 126, 128, 129, 129</t>
    </r>
    <r>
      <rPr>
        <i/>
        <sz val="12"/>
        <rFont val="Arial"/>
        <family val="2"/>
      </rPr>
      <t>¹</t>
    </r>
    <r>
      <rPr>
        <i/>
        <sz val="12"/>
        <rFont val="Times New Roman Cyr"/>
        <family val="1"/>
      </rPr>
      <t>, 132, 133, 134, 135, 135</t>
    </r>
    <r>
      <rPr>
        <i/>
        <sz val="12"/>
        <rFont val="Arial"/>
        <family val="2"/>
      </rPr>
      <t>¹</t>
    </r>
    <r>
      <rPr>
        <i/>
        <sz val="12"/>
        <rFont val="Times New Roman Cyr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  </r>
  </si>
  <si>
    <t>Денежные взыскания (штрафы) за административные правонарушения в области 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</si>
  <si>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</si>
  <si>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</si>
  <si>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</si>
  <si>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</si>
  <si>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</si>
  <si>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1 16 25000 00 0000 140</t>
  </si>
  <si>
    <t>1 16 25030 01 0000 140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</si>
  <si>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</si>
  <si>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</si>
  <si>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</si>
  <si>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</si>
  <si>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</si>
  <si>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</si>
  <si>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</si>
  <si>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</si>
  <si>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</si>
  <si>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</si>
  <si>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</si>
  <si>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</si>
  <si>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</si>
  <si>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</si>
  <si>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</si>
  <si>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</si>
  <si>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227¹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</si>
  <si>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</si>
  <si>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 в соответствии со статьей 227¹ Налогового кодекса Российской Федерации</t>
  </si>
  <si>
    <t>1 05 02000 02 0000 110</t>
  </si>
  <si>
    <t>1 05 03000 01 0000 110</t>
  </si>
  <si>
    <t xml:space="preserve">Прочие местные налоги и сборы, мобилизуемые на территориях городских округов 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</si>
  <si>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</si>
  <si>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</si>
  <si>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</si>
  <si>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</si>
  <si>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Прогнозируемые доходы бюджета города Смоленска, за исключением безвозмездных поступлений, на плановый период 2014 и 2015 годов</t>
  </si>
  <si>
    <t>2015 год</t>
  </si>
  <si>
    <t>1 16 03010 01 6000 140</t>
  </si>
  <si>
    <t>1 16 03030 01 6000 140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</si>
  <si>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</si>
  <si>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Российской Федерации  о недрах</t>
  </si>
  <si>
    <t>Денежные взыскания (штрафы) за нарушение законодательства Российской Федерации  об охране и использовании животного мира</t>
  </si>
  <si>
    <t>ЗАДОЛЖЕННОСТЬ И ПЕРЕ-РАСЧЕТЫ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</si>
  <si>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СОБСТВЕН-НОСТИ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</si>
  <si>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</si>
  <si>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</si>
  <si>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</si>
  <si>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1 16 90040 04 6000 140</t>
  </si>
  <si>
    <t>1 16 90040 04 7000 140</t>
  </si>
  <si>
    <t>1 12 01010 01 6000 120</t>
  </si>
  <si>
    <t>1 12 01020 01 6000 120</t>
  </si>
  <si>
    <t>1 12 01030 01 6000 120</t>
  </si>
  <si>
    <t>1 12 01040 01 6000 120</t>
  </si>
  <si>
    <t>1 16 06000 01 6000 140</t>
  </si>
  <si>
    <t>1 16 08000 01 6000 140</t>
  </si>
  <si>
    <t>1 16 21040 04 6000 140</t>
  </si>
  <si>
    <t>1 16 25030 01 6000 140</t>
  </si>
  <si>
    <t>1 16 25010 01 6000 140</t>
  </si>
  <si>
    <t>1 16 25050 01 6000 140</t>
  </si>
  <si>
    <t>1 16 28000 01 6000 140</t>
  </si>
  <si>
    <t>1 16 33040 04 6000 140</t>
  </si>
  <si>
    <t>1 16 43000 01 6000 140</t>
  </si>
  <si>
    <t>Приложение № 7</t>
  </si>
  <si>
    <t>к решению 43 сессии</t>
  </si>
  <si>
    <t>Совета IV созыва</t>
  </si>
  <si>
    <t>от 17.12.2012 № 796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</si>
</sst>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b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0"/>
    </font>
    <font>
      <i/>
      <sz val="12"/>
      <name val="Times New Roman"/>
      <family val="1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"/>
      <family val="1"/>
    </font>
    <font>
      <i/>
      <sz val="12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top" wrapText="1" shrinkToFi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 shrinkToFit="1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justify" vertical="top" wrapText="1" shrinkToFit="1"/>
    </xf>
    <xf numFmtId="164" fontId="10" fillId="0" borderId="10" xfId="0" applyNumberFormat="1" applyFont="1" applyBorder="1" applyAlignment="1">
      <alignment horizontal="right" vertical="top" wrapText="1" shrinkToFit="1"/>
    </xf>
    <xf numFmtId="164" fontId="2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horizontal="justify" vertical="top" wrapText="1" shrinkToFit="1"/>
    </xf>
    <xf numFmtId="0" fontId="10" fillId="0" borderId="10" xfId="0" applyFont="1" applyBorder="1" applyAlignment="1">
      <alignment horizontal="justify" vertical="top" wrapText="1" shrinkToFit="1"/>
    </xf>
    <xf numFmtId="0" fontId="3" fillId="0" borderId="10" xfId="0" applyFont="1" applyBorder="1" applyAlignment="1">
      <alignment horizontal="justify" vertical="top" wrapText="1" shrinkToFit="1"/>
    </xf>
    <xf numFmtId="164" fontId="3" fillId="0" borderId="10" xfId="0" applyNumberFormat="1" applyFont="1" applyBorder="1" applyAlignment="1">
      <alignment horizontal="right" vertical="top" wrapText="1" shrinkToFit="1"/>
    </xf>
    <xf numFmtId="164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 shrinkToFit="1"/>
    </xf>
    <xf numFmtId="164" fontId="13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justify" vertical="top" wrapText="1" shrinkToFit="1"/>
    </xf>
    <xf numFmtId="0" fontId="14" fillId="0" borderId="10" xfId="0" applyFont="1" applyBorder="1" applyAlignment="1">
      <alignment horizontal="justify" vertical="top" wrapText="1" shrinkToFit="1"/>
    </xf>
    <xf numFmtId="0" fontId="11" fillId="0" borderId="10" xfId="0" applyFont="1" applyBorder="1" applyAlignment="1">
      <alignment horizontal="justify" vertical="top" wrapText="1" shrinkToFit="1"/>
    </xf>
    <xf numFmtId="164" fontId="14" fillId="0" borderId="10" xfId="0" applyNumberFormat="1" applyFont="1" applyBorder="1" applyAlignment="1">
      <alignment horizontal="right" vertical="top" wrapText="1" shrinkToFit="1"/>
    </xf>
    <xf numFmtId="164" fontId="12" fillId="0" borderId="10" xfId="0" applyNumberFormat="1" applyFont="1" applyBorder="1" applyAlignment="1">
      <alignment horizontal="right" vertical="top" wrapText="1" shrinkToFit="1"/>
    </xf>
    <xf numFmtId="0" fontId="15" fillId="0" borderId="10" xfId="0" applyFont="1" applyBorder="1" applyAlignment="1">
      <alignment horizontal="justify" vertical="top" wrapText="1" shrinkToFit="1"/>
    </xf>
    <xf numFmtId="164" fontId="15" fillId="0" borderId="10" xfId="0" applyNumberFormat="1" applyFont="1" applyBorder="1" applyAlignment="1">
      <alignment horizontal="right" vertical="top" wrapText="1" shrinkToFit="1"/>
    </xf>
    <xf numFmtId="164" fontId="1" fillId="0" borderId="10" xfId="0" applyNumberFormat="1" applyFont="1" applyFill="1" applyBorder="1" applyAlignment="1">
      <alignment horizontal="right" vertical="top" wrapText="1" shrinkToFit="1"/>
    </xf>
    <xf numFmtId="0" fontId="14" fillId="0" borderId="10" xfId="0" applyFont="1" applyFill="1" applyBorder="1" applyAlignment="1">
      <alignment horizontal="justify" vertical="top" wrapText="1" shrinkToFit="1"/>
    </xf>
    <xf numFmtId="164" fontId="3" fillId="0" borderId="10" xfId="0" applyNumberFormat="1" applyFont="1" applyFill="1" applyBorder="1" applyAlignment="1">
      <alignment horizontal="right" vertical="top" wrapText="1" shrinkToFit="1"/>
    </xf>
    <xf numFmtId="0" fontId="14" fillId="0" borderId="10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 shrinkToFit="1"/>
    </xf>
    <xf numFmtId="0" fontId="12" fillId="0" borderId="10" xfId="0" applyFont="1" applyBorder="1" applyAlignment="1">
      <alignment horizontal="justify" vertical="top" wrapText="1"/>
    </xf>
    <xf numFmtId="0" fontId="14" fillId="0" borderId="11" xfId="0" applyFont="1" applyBorder="1" applyAlignment="1">
      <alignment horizontal="justify" vertical="top" wrapText="1" shrinkToFit="1"/>
    </xf>
    <xf numFmtId="0" fontId="11" fillId="0" borderId="12" xfId="0" applyFont="1" applyBorder="1" applyAlignment="1">
      <alignment horizontal="justify" vertical="top" wrapText="1" shrinkToFit="1"/>
    </xf>
    <xf numFmtId="164" fontId="10" fillId="0" borderId="10" xfId="0" applyNumberFormat="1" applyFont="1" applyBorder="1" applyAlignment="1">
      <alignment horizontal="right" vertical="top" wrapText="1" shrinkToFit="1"/>
    </xf>
    <xf numFmtId="164" fontId="10" fillId="0" borderId="10" xfId="0" applyNumberFormat="1" applyFont="1" applyFill="1" applyBorder="1" applyAlignment="1">
      <alignment horizontal="right" vertical="top" wrapText="1" shrinkToFit="1"/>
    </xf>
    <xf numFmtId="164" fontId="2" fillId="0" borderId="10" xfId="0" applyNumberFormat="1" applyFont="1" applyFill="1" applyBorder="1" applyAlignment="1">
      <alignment horizontal="right" vertical="top" wrapText="1" shrinkToFit="1"/>
    </xf>
    <xf numFmtId="0" fontId="2" fillId="0" borderId="10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 shrinkToFit="1"/>
    </xf>
    <xf numFmtId="0" fontId="12" fillId="0" borderId="10" xfId="0" applyFont="1" applyFill="1" applyBorder="1" applyAlignment="1">
      <alignment horizontal="justify" vertical="top" wrapText="1" shrinkToFit="1"/>
    </xf>
    <xf numFmtId="164" fontId="12" fillId="0" borderId="10" xfId="0" applyNumberFormat="1" applyFont="1" applyFill="1" applyBorder="1" applyAlignment="1">
      <alignment horizontal="right" vertical="top" wrapText="1" shrinkToFit="1"/>
    </xf>
    <xf numFmtId="0" fontId="3" fillId="0" borderId="12" xfId="0" applyFont="1" applyFill="1" applyBorder="1" applyAlignment="1">
      <alignment horizontal="justify" vertical="top" wrapText="1" shrinkToFit="1"/>
    </xf>
    <xf numFmtId="164" fontId="3" fillId="0" borderId="12" xfId="0" applyNumberFormat="1" applyFont="1" applyFill="1" applyBorder="1" applyAlignment="1">
      <alignment horizontal="right" vertical="top" wrapText="1" shrinkToFit="1"/>
    </xf>
    <xf numFmtId="0" fontId="15" fillId="0" borderId="10" xfId="0" applyFont="1" applyFill="1" applyBorder="1" applyAlignment="1">
      <alignment horizontal="justify" vertical="top" wrapText="1" shrinkToFit="1"/>
    </xf>
    <xf numFmtId="164" fontId="15" fillId="0" borderId="10" xfId="0" applyNumberFormat="1" applyFont="1" applyFill="1" applyBorder="1" applyAlignment="1">
      <alignment horizontal="right" vertical="top" wrapText="1" shrinkToFit="1"/>
    </xf>
    <xf numFmtId="0" fontId="13" fillId="0" borderId="10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 shrinkToFit="1"/>
    </xf>
    <xf numFmtId="0" fontId="2" fillId="0" borderId="10" xfId="0" applyFont="1" applyBorder="1" applyAlignment="1">
      <alignment horizontal="justify" vertical="top" wrapText="1" shrinkToFit="1"/>
    </xf>
    <xf numFmtId="0" fontId="1" fillId="0" borderId="10" xfId="0" applyFont="1" applyBorder="1" applyAlignment="1">
      <alignment horizontal="justify" vertical="top" wrapText="1" shrinkToFit="1"/>
    </xf>
    <xf numFmtId="0" fontId="11" fillId="0" borderId="13" xfId="0" applyFont="1" applyBorder="1" applyAlignment="1">
      <alignment horizontal="justify" vertical="top" wrapText="1" shrinkToFit="1"/>
    </xf>
    <xf numFmtId="164" fontId="10" fillId="0" borderId="13" xfId="0" applyNumberFormat="1" applyFont="1" applyBorder="1" applyAlignment="1">
      <alignment horizontal="right" vertical="top" wrapText="1" shrinkToFit="1"/>
    </xf>
    <xf numFmtId="0" fontId="1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top" wrapText="1" shrinkToFit="1"/>
    </xf>
    <xf numFmtId="0" fontId="11" fillId="0" borderId="10" xfId="0" applyFont="1" applyFill="1" applyBorder="1" applyAlignment="1">
      <alignment horizontal="justify" vertical="top" wrapText="1" shrinkToFit="1"/>
    </xf>
    <xf numFmtId="164" fontId="2" fillId="0" borderId="10" xfId="0" applyNumberFormat="1" applyFont="1" applyFill="1" applyBorder="1" applyAlignment="1">
      <alignment vertical="top"/>
    </xf>
    <xf numFmtId="11" fontId="15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Alignment="1">
      <alignment/>
    </xf>
    <xf numFmtId="49" fontId="10" fillId="0" borderId="10" xfId="0" applyNumberFormat="1" applyFont="1" applyFill="1" applyBorder="1" applyAlignment="1">
      <alignment horizontal="justify" vertical="top" wrapText="1"/>
    </xf>
    <xf numFmtId="164" fontId="2" fillId="0" borderId="10" xfId="0" applyNumberFormat="1" applyFont="1" applyFill="1" applyBorder="1" applyAlignment="1">
      <alignment horizontal="right" vertical="top" wrapText="1" shrinkToFit="1"/>
    </xf>
    <xf numFmtId="164" fontId="13" fillId="0" borderId="10" xfId="0" applyNumberFormat="1" applyFont="1" applyFill="1" applyBorder="1" applyAlignment="1">
      <alignment vertical="top"/>
    </xf>
    <xf numFmtId="0" fontId="10" fillId="0" borderId="10" xfId="0" applyFont="1" applyFill="1" applyBorder="1" applyAlignment="1">
      <alignment horizontal="justify" vertical="top" wrapText="1" shrinkToFit="1"/>
    </xf>
    <xf numFmtId="49" fontId="15" fillId="0" borderId="10" xfId="0" applyNumberFormat="1" applyFont="1" applyFill="1" applyBorder="1" applyAlignment="1">
      <alignment horizontal="justify" vertical="top" wrapText="1"/>
    </xf>
    <xf numFmtId="0" fontId="10" fillId="0" borderId="10" xfId="0" applyNumberFormat="1" applyFont="1" applyFill="1" applyBorder="1" applyAlignment="1">
      <alignment horizontal="justify" vertical="top" wrapText="1"/>
    </xf>
    <xf numFmtId="164" fontId="13" fillId="0" borderId="10" xfId="0" applyNumberFormat="1" applyFont="1" applyFill="1" applyBorder="1" applyAlignment="1">
      <alignment horizontal="right" vertical="top" wrapText="1" shrinkToFit="1"/>
    </xf>
    <xf numFmtId="49" fontId="10" fillId="0" borderId="10" xfId="0" applyNumberFormat="1" applyFont="1" applyFill="1" applyBorder="1" applyAlignment="1">
      <alignment horizontal="justify" vertical="top" wrapText="1"/>
    </xf>
    <xf numFmtId="49" fontId="14" fillId="0" borderId="10" xfId="0" applyNumberFormat="1" applyFont="1" applyFill="1" applyBorder="1" applyAlignment="1">
      <alignment horizontal="justify" vertical="top" wrapText="1"/>
    </xf>
    <xf numFmtId="164" fontId="1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/>
    </xf>
    <xf numFmtId="0" fontId="4" fillId="0" borderId="0" xfId="0" applyFont="1" applyAlignment="1">
      <alignment horizontal="left"/>
    </xf>
    <xf numFmtId="0" fontId="0" fillId="0" borderId="0" xfId="0" applyFill="1" applyAlignment="1">
      <alignment horizontal="justify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zoomScalePageLayoutView="0" workbookViewId="0" topLeftCell="A1">
      <selection activeCell="E6" sqref="E6:F6"/>
    </sheetView>
  </sheetViews>
  <sheetFormatPr defaultColWidth="9.00390625" defaultRowHeight="12.75"/>
  <cols>
    <col min="1" max="1" width="23.875" style="0" customWidth="1"/>
    <col min="2" max="2" width="39.625" style="0" customWidth="1"/>
    <col min="3" max="3" width="0.12890625" style="0" hidden="1" customWidth="1"/>
    <col min="4" max="4" width="9.125" style="0" hidden="1" customWidth="1"/>
    <col min="5" max="5" width="14.75390625" style="0" customWidth="1"/>
    <col min="6" max="6" width="14.875" style="0" customWidth="1"/>
  </cols>
  <sheetData>
    <row r="1" spans="1:6" ht="15.75">
      <c r="A1" s="70" t="s">
        <v>0</v>
      </c>
      <c r="B1" s="70"/>
      <c r="C1" s="70"/>
      <c r="D1" s="70"/>
      <c r="E1" s="71"/>
      <c r="F1" s="71"/>
    </row>
    <row r="2" spans="1:6" ht="15.75">
      <c r="A2" s="69"/>
      <c r="B2" s="69"/>
      <c r="C2" s="69"/>
      <c r="D2" s="69"/>
      <c r="E2" s="71" t="s">
        <v>218</v>
      </c>
      <c r="F2" s="71"/>
    </row>
    <row r="3" spans="1:6" ht="15">
      <c r="A3" s="72" t="s">
        <v>0</v>
      </c>
      <c r="B3" s="72"/>
      <c r="C3" s="72"/>
      <c r="D3" s="72"/>
      <c r="E3" s="71" t="s">
        <v>219</v>
      </c>
      <c r="F3" s="71"/>
    </row>
    <row r="4" spans="1:6" ht="15">
      <c r="A4" s="72" t="s">
        <v>0</v>
      </c>
      <c r="B4" s="72"/>
      <c r="C4" s="72"/>
      <c r="D4" s="72"/>
      <c r="E4" s="71" t="s">
        <v>1</v>
      </c>
      <c r="F4" s="71"/>
    </row>
    <row r="5" spans="1:6" ht="15.75">
      <c r="A5" s="70" t="s">
        <v>0</v>
      </c>
      <c r="B5" s="70"/>
      <c r="C5" s="70"/>
      <c r="D5" s="70"/>
      <c r="E5" s="71" t="s">
        <v>220</v>
      </c>
      <c r="F5" s="71"/>
    </row>
    <row r="6" spans="1:6" ht="15.75">
      <c r="A6" s="70" t="s">
        <v>0</v>
      </c>
      <c r="B6" s="70"/>
      <c r="C6" s="70"/>
      <c r="D6" s="70"/>
      <c r="E6" s="71" t="s">
        <v>221</v>
      </c>
      <c r="F6" s="71"/>
    </row>
    <row r="7" spans="1:6" ht="12.75">
      <c r="A7" s="1"/>
      <c r="B7" s="1"/>
      <c r="C7" s="1"/>
      <c r="D7" s="1"/>
      <c r="E7" s="77"/>
      <c r="F7" s="77"/>
    </row>
    <row r="8" spans="1:6" ht="41.25" customHeight="1">
      <c r="A8" s="78" t="s">
        <v>191</v>
      </c>
      <c r="B8" s="78"/>
      <c r="C8" s="78"/>
      <c r="D8" s="78"/>
      <c r="E8" s="78"/>
      <c r="F8" s="78"/>
    </row>
    <row r="9" spans="1:6" ht="33.75" customHeight="1">
      <c r="A9" s="57" t="s">
        <v>0</v>
      </c>
      <c r="B9" s="2"/>
      <c r="C9" s="3" t="s">
        <v>2</v>
      </c>
      <c r="F9" s="4" t="s">
        <v>3</v>
      </c>
    </row>
    <row r="10" spans="1:6" ht="17.25" customHeight="1">
      <c r="A10" s="73" t="s">
        <v>4</v>
      </c>
      <c r="B10" s="73" t="s">
        <v>5</v>
      </c>
      <c r="C10" s="5" t="s">
        <v>6</v>
      </c>
      <c r="D10" s="5" t="s">
        <v>6</v>
      </c>
      <c r="E10" s="75" t="s">
        <v>7</v>
      </c>
      <c r="F10" s="76"/>
    </row>
    <row r="11" spans="1:6" ht="28.5" customHeight="1">
      <c r="A11" s="74"/>
      <c r="B11" s="74"/>
      <c r="C11" s="5"/>
      <c r="D11" s="5"/>
      <c r="E11" s="6" t="s">
        <v>8</v>
      </c>
      <c r="F11" s="6" t="s">
        <v>192</v>
      </c>
    </row>
    <row r="12" spans="1:6" ht="18.75">
      <c r="A12" s="7">
        <v>1</v>
      </c>
      <c r="B12" s="7">
        <v>2</v>
      </c>
      <c r="C12" s="7">
        <v>3</v>
      </c>
      <c r="D12" s="7">
        <v>3</v>
      </c>
      <c r="E12" s="8">
        <v>3</v>
      </c>
      <c r="F12" s="8">
        <v>4</v>
      </c>
    </row>
    <row r="13" spans="1:6" ht="31.5">
      <c r="A13" s="9" t="s">
        <v>9</v>
      </c>
      <c r="B13" s="9" t="s">
        <v>10</v>
      </c>
      <c r="C13" s="10" t="e">
        <f>C14+C20+C27+C36+C39+C44+C55+C69+C82+#REF!+C94+C116+C75</f>
        <v>#REF!</v>
      </c>
      <c r="D13" s="10" t="e">
        <f>D14+D20+D27+D36+D39+D44+D55+D69+D75+D82+#REF!+D94+D116</f>
        <v>#REF!</v>
      </c>
      <c r="E13" s="11">
        <f>E14+E20+E27+E36+E39+E44+E55+E69+E75+E82+E94+E116</f>
        <v>3639098.44</v>
      </c>
      <c r="F13" s="11">
        <f>F14+F20+F27+F36+F39+F44+F55+F69+F75+F82+F94+F116</f>
        <v>3819811.02</v>
      </c>
    </row>
    <row r="14" spans="1:6" ht="17.25" customHeight="1">
      <c r="A14" s="9" t="s">
        <v>11</v>
      </c>
      <c r="B14" s="12" t="s">
        <v>12</v>
      </c>
      <c r="C14" s="10" t="e">
        <f>C16+C18+#REF!+#REF!+#REF!</f>
        <v>#REF!</v>
      </c>
      <c r="D14" s="10" t="e">
        <f>D16+D18+#REF!+#REF!+#REF!</f>
        <v>#REF!</v>
      </c>
      <c r="E14" s="11">
        <f>E15</f>
        <v>2120000</v>
      </c>
      <c r="F14" s="11">
        <f>F15</f>
        <v>2300000</v>
      </c>
    </row>
    <row r="15" spans="1:6" ht="15.75">
      <c r="A15" s="9" t="s">
        <v>13</v>
      </c>
      <c r="B15" s="13" t="s">
        <v>14</v>
      </c>
      <c r="C15" s="10" t="e">
        <f>C16+C18+#REF!+#REF!+#REF!</f>
        <v>#REF!</v>
      </c>
      <c r="D15" s="10" t="e">
        <f>D16+D18+#REF!+#REF!+#REF!</f>
        <v>#REF!</v>
      </c>
      <c r="E15" s="11">
        <f>E16+E17+E18+E19</f>
        <v>2120000</v>
      </c>
      <c r="F15" s="11">
        <f>F16+F17+F18+F19</f>
        <v>2300000</v>
      </c>
    </row>
    <row r="16" spans="1:6" ht="128.25" customHeight="1">
      <c r="A16" s="14" t="s">
        <v>15</v>
      </c>
      <c r="B16" s="14" t="s">
        <v>181</v>
      </c>
      <c r="E16" s="16">
        <v>2084900</v>
      </c>
      <c r="F16" s="16">
        <v>2261900</v>
      </c>
    </row>
    <row r="17" spans="1:6" ht="192.75" customHeight="1">
      <c r="A17" s="28" t="s">
        <v>16</v>
      </c>
      <c r="B17" s="28" t="s">
        <v>195</v>
      </c>
      <c r="E17" s="16">
        <v>21200</v>
      </c>
      <c r="F17" s="16">
        <v>23000</v>
      </c>
    </row>
    <row r="18" spans="1:6" ht="79.5" customHeight="1">
      <c r="A18" s="14" t="s">
        <v>17</v>
      </c>
      <c r="B18" s="14" t="s">
        <v>182</v>
      </c>
      <c r="E18" s="16">
        <v>12700</v>
      </c>
      <c r="F18" s="16">
        <v>13800</v>
      </c>
    </row>
    <row r="19" spans="1:6" ht="173.25" customHeight="1">
      <c r="A19" s="14" t="s">
        <v>18</v>
      </c>
      <c r="B19" s="20" t="s">
        <v>183</v>
      </c>
      <c r="E19" s="16">
        <v>1200</v>
      </c>
      <c r="F19" s="16">
        <v>1300</v>
      </c>
    </row>
    <row r="20" spans="1:6" ht="31.5">
      <c r="A20" s="9" t="s">
        <v>19</v>
      </c>
      <c r="B20" s="22" t="s">
        <v>20</v>
      </c>
      <c r="C20" s="10">
        <f>C22+C25</f>
        <v>300166.6</v>
      </c>
      <c r="D20" s="10">
        <f>D22+D25</f>
        <v>-18775</v>
      </c>
      <c r="E20" s="11">
        <f>E21+E24</f>
        <v>446500</v>
      </c>
      <c r="F20" s="11">
        <f>F21+F24</f>
        <v>469100</v>
      </c>
    </row>
    <row r="21" spans="1:6" ht="31.5">
      <c r="A21" s="21" t="s">
        <v>184</v>
      </c>
      <c r="B21" s="21" t="s">
        <v>21</v>
      </c>
      <c r="C21" s="23"/>
      <c r="D21" s="23"/>
      <c r="E21" s="16">
        <f>E22+E23</f>
        <v>445600</v>
      </c>
      <c r="F21" s="16">
        <f>F22+F23</f>
        <v>468100</v>
      </c>
    </row>
    <row r="22" spans="1:6" ht="31.5">
      <c r="A22" s="18" t="s">
        <v>22</v>
      </c>
      <c r="B22" s="18" t="s">
        <v>21</v>
      </c>
      <c r="C22" s="24">
        <v>300000</v>
      </c>
      <c r="D22" s="24">
        <v>-18754.5</v>
      </c>
      <c r="E22" s="19">
        <f>443600+2000</f>
        <v>445600</v>
      </c>
      <c r="F22" s="19">
        <f>466000+2100</f>
        <v>468100</v>
      </c>
    </row>
    <row r="23" spans="1:6" ht="63">
      <c r="A23" s="18" t="s">
        <v>23</v>
      </c>
      <c r="B23" s="18" t="s">
        <v>24</v>
      </c>
      <c r="C23" s="24">
        <v>91000</v>
      </c>
      <c r="D23" s="24"/>
      <c r="E23" s="19">
        <v>0</v>
      </c>
      <c r="F23" s="19">
        <v>0</v>
      </c>
    </row>
    <row r="24" spans="1:6" ht="15.75">
      <c r="A24" s="21" t="s">
        <v>185</v>
      </c>
      <c r="B24" s="21" t="s">
        <v>25</v>
      </c>
      <c r="C24" s="23"/>
      <c r="D24" s="23"/>
      <c r="E24" s="16">
        <f>E25+E26</f>
        <v>900</v>
      </c>
      <c r="F24" s="16">
        <f>F25+F26</f>
        <v>1000</v>
      </c>
    </row>
    <row r="25" spans="1:6" ht="16.5" customHeight="1">
      <c r="A25" s="18" t="s">
        <v>26</v>
      </c>
      <c r="B25" s="18" t="s">
        <v>25</v>
      </c>
      <c r="C25" s="24">
        <v>166.6</v>
      </c>
      <c r="D25" s="24">
        <v>-20.5</v>
      </c>
      <c r="E25" s="19">
        <v>900</v>
      </c>
      <c r="F25" s="19">
        <v>1000</v>
      </c>
    </row>
    <row r="26" spans="1:6" ht="47.25">
      <c r="A26" s="18" t="s">
        <v>27</v>
      </c>
      <c r="B26" s="18" t="s">
        <v>28</v>
      </c>
      <c r="C26" s="24"/>
      <c r="D26" s="24"/>
      <c r="E26" s="19">
        <v>0</v>
      </c>
      <c r="F26" s="19">
        <v>0</v>
      </c>
    </row>
    <row r="27" spans="1:6" ht="15.75">
      <c r="A27" s="9" t="s">
        <v>29</v>
      </c>
      <c r="B27" s="22" t="s">
        <v>30</v>
      </c>
      <c r="C27" s="10" t="e">
        <f>C28+#REF!+#REF!+#REF!+C31</f>
        <v>#REF!</v>
      </c>
      <c r="D27" s="10" t="e">
        <f>D28+#REF!+#REF!+#REF!+D31</f>
        <v>#REF!</v>
      </c>
      <c r="E27" s="11">
        <f>E28+E30+E31</f>
        <v>581600</v>
      </c>
      <c r="F27" s="11">
        <f>F28+F30+F31</f>
        <v>587500</v>
      </c>
    </row>
    <row r="28" spans="1:6" ht="15.75">
      <c r="A28" s="14" t="s">
        <v>31</v>
      </c>
      <c r="B28" s="14" t="s">
        <v>32</v>
      </c>
      <c r="C28" s="15">
        <f>C29</f>
        <v>13796</v>
      </c>
      <c r="D28" s="15">
        <f>D29</f>
        <v>1105</v>
      </c>
      <c r="E28" s="16">
        <f>E29</f>
        <v>35100</v>
      </c>
      <c r="F28" s="16">
        <f>F29</f>
        <v>37000</v>
      </c>
    </row>
    <row r="29" spans="1:6" ht="81" customHeight="1">
      <c r="A29" s="25" t="s">
        <v>33</v>
      </c>
      <c r="B29" s="25" t="s">
        <v>34</v>
      </c>
      <c r="C29" s="26">
        <v>13796</v>
      </c>
      <c r="D29" s="26">
        <v>1105</v>
      </c>
      <c r="E29" s="19">
        <v>35100</v>
      </c>
      <c r="F29" s="19">
        <v>37000</v>
      </c>
    </row>
    <row r="30" spans="1:6" ht="15.75">
      <c r="A30" s="14" t="s">
        <v>35</v>
      </c>
      <c r="B30" s="14" t="s">
        <v>36</v>
      </c>
      <c r="C30" s="24"/>
      <c r="D30" s="24"/>
      <c r="E30" s="27">
        <v>4500</v>
      </c>
      <c r="F30" s="16">
        <v>4500</v>
      </c>
    </row>
    <row r="31" spans="1:6" ht="15.75">
      <c r="A31" s="20" t="s">
        <v>37</v>
      </c>
      <c r="B31" s="28" t="s">
        <v>38</v>
      </c>
      <c r="C31" s="29">
        <f>C32+C34</f>
        <v>320000</v>
      </c>
      <c r="D31" s="29">
        <f>D32+D34</f>
        <v>-56373.3</v>
      </c>
      <c r="E31" s="16">
        <f>E32+E34</f>
        <v>542000</v>
      </c>
      <c r="F31" s="16">
        <f>F32+F34</f>
        <v>546000</v>
      </c>
    </row>
    <row r="32" spans="1:6" ht="78.75">
      <c r="A32" s="21" t="s">
        <v>39</v>
      </c>
      <c r="B32" s="30" t="s">
        <v>40</v>
      </c>
      <c r="C32" s="23">
        <f>C33</f>
        <v>32980</v>
      </c>
      <c r="D32" s="23">
        <f>D33</f>
        <v>0</v>
      </c>
      <c r="E32" s="16">
        <f>E33</f>
        <v>45000</v>
      </c>
      <c r="F32" s="16">
        <f>F33</f>
        <v>47000</v>
      </c>
    </row>
    <row r="33" spans="1:6" ht="126" customHeight="1">
      <c r="A33" s="31" t="s">
        <v>41</v>
      </c>
      <c r="B33" s="32" t="s">
        <v>42</v>
      </c>
      <c r="C33" s="24">
        <v>32980</v>
      </c>
      <c r="D33" s="24">
        <v>0</v>
      </c>
      <c r="E33" s="19">
        <v>45000</v>
      </c>
      <c r="F33" s="19">
        <v>47000</v>
      </c>
    </row>
    <row r="34" spans="1:6" ht="78.75">
      <c r="A34" s="33" t="s">
        <v>43</v>
      </c>
      <c r="B34" s="30" t="s">
        <v>44</v>
      </c>
      <c r="C34" s="23">
        <f>C35</f>
        <v>287020</v>
      </c>
      <c r="D34" s="23">
        <f>D35</f>
        <v>-56373.3</v>
      </c>
      <c r="E34" s="16">
        <f>E35</f>
        <v>497000</v>
      </c>
      <c r="F34" s="16">
        <f>F35</f>
        <v>499000</v>
      </c>
    </row>
    <row r="35" spans="1:6" ht="126" customHeight="1">
      <c r="A35" s="31" t="s">
        <v>45</v>
      </c>
      <c r="B35" s="32" t="s">
        <v>46</v>
      </c>
      <c r="C35" s="24">
        <v>287020</v>
      </c>
      <c r="D35" s="24">
        <v>-56373.3</v>
      </c>
      <c r="E35" s="19">
        <f>373000+124000</f>
        <v>497000</v>
      </c>
      <c r="F35" s="19">
        <f>375000+124000</f>
        <v>499000</v>
      </c>
    </row>
    <row r="36" spans="1:6" ht="48" customHeight="1">
      <c r="A36" s="13" t="s">
        <v>47</v>
      </c>
      <c r="B36" s="34" t="s">
        <v>48</v>
      </c>
      <c r="C36" s="35">
        <f aca="true" t="shared" si="0" ref="C36:F37">C37</f>
        <v>643.8</v>
      </c>
      <c r="D36" s="35">
        <f t="shared" si="0"/>
        <v>139.7</v>
      </c>
      <c r="E36" s="11">
        <f t="shared" si="0"/>
        <v>1980</v>
      </c>
      <c r="F36" s="11">
        <f t="shared" si="0"/>
        <v>1930</v>
      </c>
    </row>
    <row r="37" spans="1:6" ht="18.75" customHeight="1">
      <c r="A37" s="14" t="s">
        <v>49</v>
      </c>
      <c r="B37" s="14" t="s">
        <v>50</v>
      </c>
      <c r="C37" s="15">
        <f t="shared" si="0"/>
        <v>643.8</v>
      </c>
      <c r="D37" s="15">
        <f t="shared" si="0"/>
        <v>139.7</v>
      </c>
      <c r="E37" s="16">
        <f t="shared" si="0"/>
        <v>1980</v>
      </c>
      <c r="F37" s="16">
        <f t="shared" si="0"/>
        <v>1930</v>
      </c>
    </row>
    <row r="38" spans="1:6" ht="47.25">
      <c r="A38" s="14" t="s">
        <v>51</v>
      </c>
      <c r="B38" s="14" t="s">
        <v>52</v>
      </c>
      <c r="C38" s="15">
        <v>643.8</v>
      </c>
      <c r="D38" s="15">
        <v>139.7</v>
      </c>
      <c r="E38" s="16">
        <v>1980</v>
      </c>
      <c r="F38" s="16">
        <v>1930</v>
      </c>
    </row>
    <row r="39" spans="1:6" ht="15.75">
      <c r="A39" s="9" t="s">
        <v>53</v>
      </c>
      <c r="B39" s="22" t="s">
        <v>54</v>
      </c>
      <c r="C39" s="10" t="e">
        <f>C40+C42</f>
        <v>#REF!</v>
      </c>
      <c r="D39" s="36" t="e">
        <f>D40+D42</f>
        <v>#REF!</v>
      </c>
      <c r="E39" s="11">
        <f>E40+E42</f>
        <v>36090</v>
      </c>
      <c r="F39" s="11">
        <f>F40+F42</f>
        <v>37910</v>
      </c>
    </row>
    <row r="40" spans="1:6" ht="47.25" customHeight="1">
      <c r="A40" s="9" t="s">
        <v>55</v>
      </c>
      <c r="B40" s="9" t="s">
        <v>56</v>
      </c>
      <c r="C40" s="10">
        <f>C41</f>
        <v>16895</v>
      </c>
      <c r="D40" s="10">
        <f>D41</f>
        <v>0</v>
      </c>
      <c r="E40" s="11">
        <f>E41</f>
        <v>35700</v>
      </c>
      <c r="F40" s="11">
        <f>F41</f>
        <v>37500</v>
      </c>
    </row>
    <row r="41" spans="1:6" ht="78.75" customHeight="1">
      <c r="A41" s="14" t="s">
        <v>57</v>
      </c>
      <c r="B41" s="20" t="s">
        <v>58</v>
      </c>
      <c r="C41" s="15">
        <v>16895</v>
      </c>
      <c r="D41" s="15">
        <v>0</v>
      </c>
      <c r="E41" s="16">
        <v>35700</v>
      </c>
      <c r="F41" s="16">
        <v>37500</v>
      </c>
    </row>
    <row r="42" spans="1:6" ht="62.25" customHeight="1">
      <c r="A42" s="9" t="s">
        <v>59</v>
      </c>
      <c r="B42" s="9" t="s">
        <v>60</v>
      </c>
      <c r="C42" s="10" t="e">
        <f>#REF!+C43</f>
        <v>#REF!</v>
      </c>
      <c r="D42" s="10" t="e">
        <f>#REF!+D43</f>
        <v>#REF!</v>
      </c>
      <c r="E42" s="11">
        <f>E43</f>
        <v>390</v>
      </c>
      <c r="F42" s="11">
        <f>F43</f>
        <v>410</v>
      </c>
    </row>
    <row r="43" spans="1:6" ht="46.5" customHeight="1">
      <c r="A43" s="14" t="s">
        <v>61</v>
      </c>
      <c r="B43" s="14" t="s">
        <v>62</v>
      </c>
      <c r="C43" s="15">
        <v>1000</v>
      </c>
      <c r="D43" s="15">
        <v>0</v>
      </c>
      <c r="E43" s="16">
        <v>390</v>
      </c>
      <c r="F43" s="16">
        <v>410</v>
      </c>
    </row>
    <row r="44" spans="1:6" ht="63">
      <c r="A44" s="9" t="s">
        <v>63</v>
      </c>
      <c r="B44" s="22" t="s">
        <v>198</v>
      </c>
      <c r="C44" s="10">
        <f>C45</f>
        <v>5000</v>
      </c>
      <c r="D44" s="36">
        <f>D45</f>
        <v>1483.9</v>
      </c>
      <c r="E44" s="37">
        <f>E45+E48+E50</f>
        <v>1175</v>
      </c>
      <c r="F44" s="37">
        <f>F45+F48+F50</f>
        <v>1100</v>
      </c>
    </row>
    <row r="45" spans="1:6" ht="15.75">
      <c r="A45" s="9" t="s">
        <v>64</v>
      </c>
      <c r="B45" s="9" t="s">
        <v>65</v>
      </c>
      <c r="C45" s="10">
        <f>C46</f>
        <v>5000</v>
      </c>
      <c r="D45" s="10">
        <f>D46</f>
        <v>1483.9</v>
      </c>
      <c r="E45" s="11">
        <f>E46</f>
        <v>1000</v>
      </c>
      <c r="F45" s="11">
        <f>F46</f>
        <v>1000</v>
      </c>
    </row>
    <row r="46" spans="1:6" ht="31.5">
      <c r="A46" s="14" t="s">
        <v>66</v>
      </c>
      <c r="B46" s="14" t="s">
        <v>67</v>
      </c>
      <c r="C46" s="15">
        <f>C47</f>
        <v>5000</v>
      </c>
      <c r="D46" s="15">
        <v>1483.9</v>
      </c>
      <c r="E46" s="16">
        <f>E47</f>
        <v>1000</v>
      </c>
      <c r="F46" s="16">
        <f>F47</f>
        <v>1000</v>
      </c>
    </row>
    <row r="47" spans="1:6" ht="63">
      <c r="A47" s="14" t="s">
        <v>68</v>
      </c>
      <c r="B47" s="14" t="s">
        <v>69</v>
      </c>
      <c r="C47" s="15">
        <v>5000</v>
      </c>
      <c r="D47" s="15">
        <v>1483.9</v>
      </c>
      <c r="E47" s="16">
        <v>1000</v>
      </c>
      <c r="F47" s="16">
        <v>1000</v>
      </c>
    </row>
    <row r="48" spans="1:6" ht="47.25">
      <c r="A48" s="13" t="s">
        <v>70</v>
      </c>
      <c r="B48" s="38" t="s">
        <v>71</v>
      </c>
      <c r="C48" s="15"/>
      <c r="D48" s="15"/>
      <c r="E48" s="11">
        <f>E49</f>
        <v>100</v>
      </c>
      <c r="F48" s="11">
        <f>F49</f>
        <v>100</v>
      </c>
    </row>
    <row r="49" spans="1:6" ht="15.75">
      <c r="A49" s="21" t="s">
        <v>72</v>
      </c>
      <c r="B49" s="17" t="s">
        <v>73</v>
      </c>
      <c r="C49" s="15"/>
      <c r="D49" s="15"/>
      <c r="E49" s="16">
        <v>100</v>
      </c>
      <c r="F49" s="16">
        <v>100</v>
      </c>
    </row>
    <row r="50" spans="1:6" ht="47.25">
      <c r="A50" s="39" t="s">
        <v>74</v>
      </c>
      <c r="B50" s="38" t="s">
        <v>75</v>
      </c>
      <c r="C50" s="15"/>
      <c r="D50" s="15"/>
      <c r="E50" s="11">
        <f>E51+E53</f>
        <v>75</v>
      </c>
      <c r="F50" s="11">
        <f>F51+F53</f>
        <v>0</v>
      </c>
    </row>
    <row r="51" spans="1:6" ht="93.75" customHeight="1">
      <c r="A51" s="22" t="s">
        <v>76</v>
      </c>
      <c r="B51" s="22" t="s">
        <v>77</v>
      </c>
      <c r="C51" s="15"/>
      <c r="D51" s="15"/>
      <c r="E51" s="11">
        <f>E52</f>
        <v>0.5</v>
      </c>
      <c r="F51" s="11">
        <f>F52</f>
        <v>0</v>
      </c>
    </row>
    <row r="52" spans="1:6" ht="110.25">
      <c r="A52" s="21" t="s">
        <v>78</v>
      </c>
      <c r="B52" s="21" t="s">
        <v>79</v>
      </c>
      <c r="C52" s="15"/>
      <c r="D52" s="15"/>
      <c r="E52" s="16">
        <v>0.5</v>
      </c>
      <c r="F52" s="16">
        <v>0</v>
      </c>
    </row>
    <row r="53" spans="1:6" ht="19.5" customHeight="1">
      <c r="A53" s="22" t="s">
        <v>80</v>
      </c>
      <c r="B53" s="22" t="s">
        <v>81</v>
      </c>
      <c r="C53" s="15"/>
      <c r="D53" s="15"/>
      <c r="E53" s="11">
        <f>E54</f>
        <v>74.5</v>
      </c>
      <c r="F53" s="11">
        <f>F54</f>
        <v>0</v>
      </c>
    </row>
    <row r="54" spans="1:6" ht="48.75" customHeight="1">
      <c r="A54" s="21" t="s">
        <v>82</v>
      </c>
      <c r="B54" s="21" t="s">
        <v>186</v>
      </c>
      <c r="C54" s="15"/>
      <c r="D54" s="15"/>
      <c r="E54" s="16">
        <v>74.5</v>
      </c>
      <c r="F54" s="16">
        <v>0</v>
      </c>
    </row>
    <row r="55" spans="1:6" ht="78.75">
      <c r="A55" s="9" t="s">
        <v>83</v>
      </c>
      <c r="B55" s="22" t="s">
        <v>199</v>
      </c>
      <c r="C55" s="10" t="e">
        <f>C56+C66+#REF!+#REF!</f>
        <v>#REF!</v>
      </c>
      <c r="D55" s="10" t="e">
        <f>D56+D66+#REF!+#REF!</f>
        <v>#REF!</v>
      </c>
      <c r="E55" s="11">
        <f>E56+E66</f>
        <v>297234</v>
      </c>
      <c r="F55" s="11">
        <f>F56+F66</f>
        <v>296459</v>
      </c>
    </row>
    <row r="56" spans="1:6" ht="158.25" customHeight="1">
      <c r="A56" s="13" t="s">
        <v>84</v>
      </c>
      <c r="B56" s="13" t="s">
        <v>85</v>
      </c>
      <c r="C56" s="35" t="e">
        <f>C57+C59+C62</f>
        <v>#REF!</v>
      </c>
      <c r="D56" s="35" t="e">
        <f>D57+D59+D62</f>
        <v>#REF!</v>
      </c>
      <c r="E56" s="11">
        <f>E57+E59+E62</f>
        <v>290234</v>
      </c>
      <c r="F56" s="11">
        <f>F57+F59+F62</f>
        <v>288459</v>
      </c>
    </row>
    <row r="57" spans="1:6" ht="111" customHeight="1">
      <c r="A57" s="14" t="s">
        <v>86</v>
      </c>
      <c r="B57" s="14" t="s">
        <v>87</v>
      </c>
      <c r="C57" s="15">
        <f>C58</f>
        <v>300000</v>
      </c>
      <c r="D57" s="15">
        <f>D58</f>
        <v>-44830.1</v>
      </c>
      <c r="E57" s="16">
        <f>E58</f>
        <v>240000</v>
      </c>
      <c r="F57" s="16">
        <f>F58</f>
        <v>240000</v>
      </c>
    </row>
    <row r="58" spans="1:6" ht="126">
      <c r="A58" s="14" t="s">
        <v>88</v>
      </c>
      <c r="B58" s="14" t="s">
        <v>89</v>
      </c>
      <c r="C58" s="15">
        <v>300000</v>
      </c>
      <c r="D58" s="15">
        <v>-44830.1</v>
      </c>
      <c r="E58" s="16">
        <v>240000</v>
      </c>
      <c r="F58" s="16">
        <v>240000</v>
      </c>
    </row>
    <row r="59" spans="1:6" ht="110.25" customHeight="1">
      <c r="A59" s="14" t="s">
        <v>90</v>
      </c>
      <c r="B59" s="14" t="s">
        <v>91</v>
      </c>
      <c r="C59" s="15">
        <f>C60</f>
        <v>14400</v>
      </c>
      <c r="D59" s="15">
        <f>D60</f>
        <v>0</v>
      </c>
      <c r="E59" s="16">
        <f>E60</f>
        <v>21500</v>
      </c>
      <c r="F59" s="16">
        <f>F60</f>
        <v>22000</v>
      </c>
    </row>
    <row r="60" spans="1:6" ht="126">
      <c r="A60" s="14" t="s">
        <v>92</v>
      </c>
      <c r="B60" s="14" t="s">
        <v>93</v>
      </c>
      <c r="C60" s="15">
        <v>14400</v>
      </c>
      <c r="D60" s="15">
        <v>0</v>
      </c>
      <c r="E60" s="16">
        <f>E61</f>
        <v>21500</v>
      </c>
      <c r="F60" s="16">
        <f>F61</f>
        <v>22000</v>
      </c>
    </row>
    <row r="61" spans="1:6" ht="141.75">
      <c r="A61" s="40" t="s">
        <v>94</v>
      </c>
      <c r="B61" s="40" t="s">
        <v>95</v>
      </c>
      <c r="C61" s="41">
        <v>14400</v>
      </c>
      <c r="D61" s="41">
        <v>0</v>
      </c>
      <c r="E61" s="19">
        <v>21500</v>
      </c>
      <c r="F61" s="19">
        <v>22000</v>
      </c>
    </row>
    <row r="62" spans="1:6" ht="141.75">
      <c r="A62" s="14" t="s">
        <v>96</v>
      </c>
      <c r="B62" s="14" t="s">
        <v>97</v>
      </c>
      <c r="C62" s="15" t="e">
        <f>C63</f>
        <v>#REF!</v>
      </c>
      <c r="D62" s="15" t="e">
        <f>D63</f>
        <v>#REF!</v>
      </c>
      <c r="E62" s="16">
        <f>E63</f>
        <v>28734</v>
      </c>
      <c r="F62" s="16">
        <f>F63</f>
        <v>26459</v>
      </c>
    </row>
    <row r="63" spans="1:6" ht="110.25" customHeight="1">
      <c r="A63" s="42" t="s">
        <v>98</v>
      </c>
      <c r="B63" s="42" t="s">
        <v>99</v>
      </c>
      <c r="C63" s="43" t="e">
        <f>#REF!+C65+#REF!</f>
        <v>#REF!</v>
      </c>
      <c r="D63" s="43" t="e">
        <f>#REF!+D65+#REF!</f>
        <v>#REF!</v>
      </c>
      <c r="E63" s="16">
        <f>E64+E65</f>
        <v>28734</v>
      </c>
      <c r="F63" s="16">
        <f>F64+F65</f>
        <v>26459</v>
      </c>
    </row>
    <row r="64" spans="1:6" ht="126" customHeight="1">
      <c r="A64" s="44" t="s">
        <v>100</v>
      </c>
      <c r="B64" s="44" t="s">
        <v>101</v>
      </c>
      <c r="C64" s="45">
        <v>59725</v>
      </c>
      <c r="D64" s="45">
        <v>48598.6</v>
      </c>
      <c r="E64" s="19">
        <v>20234</v>
      </c>
      <c r="F64" s="19">
        <v>18059</v>
      </c>
    </row>
    <row r="65" spans="1:6" ht="47.25">
      <c r="A65" s="46" t="s">
        <v>102</v>
      </c>
      <c r="B65" s="46" t="s">
        <v>103</v>
      </c>
      <c r="C65" s="45">
        <v>8000</v>
      </c>
      <c r="D65" s="45">
        <v>0</v>
      </c>
      <c r="E65" s="19">
        <v>8500</v>
      </c>
      <c r="F65" s="19">
        <v>8400</v>
      </c>
    </row>
    <row r="66" spans="1:6" ht="47.25">
      <c r="A66" s="14" t="s">
        <v>104</v>
      </c>
      <c r="B66" s="14" t="s">
        <v>105</v>
      </c>
      <c r="C66" s="15" t="e">
        <f>C67</f>
        <v>#REF!</v>
      </c>
      <c r="D66" s="15" t="e">
        <f>D67</f>
        <v>#REF!</v>
      </c>
      <c r="E66" s="16">
        <f>E67</f>
        <v>7000</v>
      </c>
      <c r="F66" s="16">
        <f>F67</f>
        <v>8000</v>
      </c>
    </row>
    <row r="67" spans="1:6" ht="94.5">
      <c r="A67" s="14" t="s">
        <v>106</v>
      </c>
      <c r="B67" s="14" t="s">
        <v>107</v>
      </c>
      <c r="C67" s="15" t="e">
        <f>#REF!</f>
        <v>#REF!</v>
      </c>
      <c r="D67" s="15" t="e">
        <f>#REF!</f>
        <v>#REF!</v>
      </c>
      <c r="E67" s="16">
        <f>E68</f>
        <v>7000</v>
      </c>
      <c r="F67" s="16">
        <f>F68</f>
        <v>8000</v>
      </c>
    </row>
    <row r="68" spans="1:6" ht="94.5" customHeight="1">
      <c r="A68" s="18" t="s">
        <v>108</v>
      </c>
      <c r="B68" s="18" t="s">
        <v>109</v>
      </c>
      <c r="C68" s="24">
        <v>1500</v>
      </c>
      <c r="D68" s="24">
        <v>0</v>
      </c>
      <c r="E68" s="19">
        <v>7000</v>
      </c>
      <c r="F68" s="19">
        <v>8000</v>
      </c>
    </row>
    <row r="69" spans="1:6" ht="31.5">
      <c r="A69" s="9" t="s">
        <v>110</v>
      </c>
      <c r="B69" s="22" t="s">
        <v>111</v>
      </c>
      <c r="C69" s="10">
        <f>C70</f>
        <v>10571.5</v>
      </c>
      <c r="D69" s="10">
        <f>D70</f>
        <v>2418.1</v>
      </c>
      <c r="E69" s="11">
        <f>E70</f>
        <v>21711.9</v>
      </c>
      <c r="F69" s="11">
        <f>F70</f>
        <v>22797.5</v>
      </c>
    </row>
    <row r="70" spans="1:6" ht="31.5">
      <c r="A70" s="14" t="s">
        <v>112</v>
      </c>
      <c r="B70" s="14" t="s">
        <v>113</v>
      </c>
      <c r="C70" s="15">
        <v>10571.5</v>
      </c>
      <c r="D70" s="15">
        <v>2418.1</v>
      </c>
      <c r="E70" s="16">
        <f>E71+E72+E73+E74</f>
        <v>21711.9</v>
      </c>
      <c r="F70" s="16">
        <f>F71+F72+F73+F74</f>
        <v>22797.5</v>
      </c>
    </row>
    <row r="71" spans="1:6" ht="47.25">
      <c r="A71" s="18" t="s">
        <v>205</v>
      </c>
      <c r="B71" s="18" t="s">
        <v>187</v>
      </c>
      <c r="C71" s="15"/>
      <c r="D71" s="15"/>
      <c r="E71" s="19">
        <v>792.7</v>
      </c>
      <c r="F71" s="19">
        <v>832.33</v>
      </c>
    </row>
    <row r="72" spans="1:6" ht="47.25">
      <c r="A72" s="18" t="s">
        <v>206</v>
      </c>
      <c r="B72" s="18" t="s">
        <v>188</v>
      </c>
      <c r="C72" s="15"/>
      <c r="D72" s="15"/>
      <c r="E72" s="19">
        <v>369.5</v>
      </c>
      <c r="F72" s="19">
        <v>388</v>
      </c>
    </row>
    <row r="73" spans="1:6" ht="31.5">
      <c r="A73" s="18" t="s">
        <v>207</v>
      </c>
      <c r="B73" s="18" t="s">
        <v>189</v>
      </c>
      <c r="C73" s="15"/>
      <c r="D73" s="15"/>
      <c r="E73" s="19">
        <v>12873.7</v>
      </c>
      <c r="F73" s="19">
        <v>13517.37</v>
      </c>
    </row>
    <row r="74" spans="1:6" ht="31.5" customHeight="1">
      <c r="A74" s="18" t="s">
        <v>208</v>
      </c>
      <c r="B74" s="18" t="s">
        <v>190</v>
      </c>
      <c r="C74" s="15"/>
      <c r="D74" s="15"/>
      <c r="E74" s="19">
        <v>7676</v>
      </c>
      <c r="F74" s="19">
        <v>8059.8</v>
      </c>
    </row>
    <row r="75" spans="1:6" ht="63">
      <c r="A75" s="13" t="s">
        <v>114</v>
      </c>
      <c r="B75" s="47" t="s">
        <v>115</v>
      </c>
      <c r="C75" s="35">
        <f>C76</f>
        <v>535.8</v>
      </c>
      <c r="D75" s="35">
        <f>D76</f>
        <v>1.008</v>
      </c>
      <c r="E75" s="11">
        <f>E76+E79</f>
        <v>8771.86</v>
      </c>
      <c r="F75" s="11">
        <f>F76+F79</f>
        <v>9461.46</v>
      </c>
    </row>
    <row r="76" spans="1:6" ht="31.5">
      <c r="A76" s="13" t="s">
        <v>116</v>
      </c>
      <c r="B76" s="48" t="s">
        <v>117</v>
      </c>
      <c r="C76" s="10">
        <f>C81</f>
        <v>535.8</v>
      </c>
      <c r="D76" s="10">
        <f>D81</f>
        <v>1.008</v>
      </c>
      <c r="E76" s="11">
        <f>E77</f>
        <v>8241.86</v>
      </c>
      <c r="F76" s="11">
        <f>F77</f>
        <v>8911.46</v>
      </c>
    </row>
    <row r="77" spans="1:6" ht="31.5">
      <c r="A77" s="21" t="s">
        <v>118</v>
      </c>
      <c r="B77" s="49" t="s">
        <v>119</v>
      </c>
      <c r="C77" s="15"/>
      <c r="D77" s="15"/>
      <c r="E77" s="16">
        <f>E78</f>
        <v>8241.86</v>
      </c>
      <c r="F77" s="16">
        <f>F78</f>
        <v>8911.46</v>
      </c>
    </row>
    <row r="78" spans="1:6" ht="47.25">
      <c r="A78" s="21" t="s">
        <v>120</v>
      </c>
      <c r="B78" s="49" t="s">
        <v>121</v>
      </c>
      <c r="C78" s="15"/>
      <c r="D78" s="15"/>
      <c r="E78" s="16">
        <v>8241.86</v>
      </c>
      <c r="F78" s="16">
        <v>8911.46</v>
      </c>
    </row>
    <row r="79" spans="1:6" ht="30" customHeight="1">
      <c r="A79" s="13" t="s">
        <v>122</v>
      </c>
      <c r="B79" s="48" t="s">
        <v>123</v>
      </c>
      <c r="C79" s="10"/>
      <c r="D79" s="10"/>
      <c r="E79" s="11">
        <f>E80</f>
        <v>530</v>
      </c>
      <c r="F79" s="11">
        <f>F80</f>
        <v>550</v>
      </c>
    </row>
    <row r="80" spans="1:6" ht="31.5">
      <c r="A80" s="21" t="s">
        <v>124</v>
      </c>
      <c r="B80" s="49" t="s">
        <v>125</v>
      </c>
      <c r="C80" s="15"/>
      <c r="D80" s="15"/>
      <c r="E80" s="16">
        <f>E81</f>
        <v>530</v>
      </c>
      <c r="F80" s="16">
        <f>F81</f>
        <v>550</v>
      </c>
    </row>
    <row r="81" spans="1:6" ht="31.5">
      <c r="A81" s="21" t="s">
        <v>126</v>
      </c>
      <c r="B81" s="49" t="s">
        <v>127</v>
      </c>
      <c r="C81" s="15">
        <v>535.8</v>
      </c>
      <c r="D81" s="15">
        <v>1.008</v>
      </c>
      <c r="E81" s="16">
        <v>530</v>
      </c>
      <c r="F81" s="16">
        <v>550</v>
      </c>
    </row>
    <row r="82" spans="1:6" ht="48.75" customHeight="1">
      <c r="A82" s="39" t="s">
        <v>128</v>
      </c>
      <c r="B82" s="50" t="s">
        <v>129</v>
      </c>
      <c r="C82" s="51" t="e">
        <f>C85+C89+#REF!</f>
        <v>#REF!</v>
      </c>
      <c r="D82" s="51" t="e">
        <f>D85+D89+#REF!</f>
        <v>#REF!</v>
      </c>
      <c r="E82" s="11">
        <f>E85+E89</f>
        <v>88700</v>
      </c>
      <c r="F82" s="11">
        <f>F85+F89</f>
        <v>56350</v>
      </c>
    </row>
    <row r="83" spans="1:6" ht="0.75" customHeight="1" hidden="1">
      <c r="A83" s="13" t="s">
        <v>130</v>
      </c>
      <c r="B83" s="38" t="s">
        <v>131</v>
      </c>
      <c r="C83" s="35"/>
      <c r="D83" s="35"/>
      <c r="E83" s="16"/>
      <c r="F83" s="16"/>
    </row>
    <row r="84" spans="1:6" ht="47.25" hidden="1">
      <c r="A84" s="21" t="s">
        <v>132</v>
      </c>
      <c r="B84" s="17" t="s">
        <v>133</v>
      </c>
      <c r="C84" s="35"/>
      <c r="D84" s="35"/>
      <c r="E84" s="16"/>
      <c r="F84" s="16"/>
    </row>
    <row r="85" spans="1:6" ht="125.25" customHeight="1">
      <c r="A85" s="21" t="s">
        <v>134</v>
      </c>
      <c r="B85" s="21" t="s">
        <v>135</v>
      </c>
      <c r="C85" s="23" t="e">
        <f>C86</f>
        <v>#REF!</v>
      </c>
      <c r="D85" s="23" t="e">
        <f>D86</f>
        <v>#REF!</v>
      </c>
      <c r="E85" s="16">
        <f>E86</f>
        <v>64700</v>
      </c>
      <c r="F85" s="16">
        <f>F86</f>
        <v>32350</v>
      </c>
    </row>
    <row r="86" spans="1:6" ht="142.5" customHeight="1">
      <c r="A86" s="14" t="s">
        <v>136</v>
      </c>
      <c r="B86" s="14" t="s">
        <v>137</v>
      </c>
      <c r="C86" s="15" t="e">
        <f>#REF!</f>
        <v>#REF!</v>
      </c>
      <c r="D86" s="15" t="e">
        <f>#REF!</f>
        <v>#REF!</v>
      </c>
      <c r="E86" s="16">
        <f>E87</f>
        <v>64700</v>
      </c>
      <c r="F86" s="16">
        <f>F87</f>
        <v>32350</v>
      </c>
    </row>
    <row r="87" spans="1:6" ht="173.25">
      <c r="A87" s="18" t="s">
        <v>138</v>
      </c>
      <c r="B87" s="18" t="s">
        <v>139</v>
      </c>
      <c r="C87" s="15"/>
      <c r="D87" s="15"/>
      <c r="E87" s="19">
        <f>E88</f>
        <v>64700</v>
      </c>
      <c r="F87" s="19">
        <f>F88</f>
        <v>32350</v>
      </c>
    </row>
    <row r="88" spans="1:6" ht="173.25">
      <c r="A88" s="40" t="s">
        <v>140</v>
      </c>
      <c r="B88" s="40" t="s">
        <v>141</v>
      </c>
      <c r="C88" s="41">
        <v>250000</v>
      </c>
      <c r="D88" s="41">
        <v>-163503.108</v>
      </c>
      <c r="E88" s="19">
        <v>64700</v>
      </c>
      <c r="F88" s="19">
        <v>32350</v>
      </c>
    </row>
    <row r="89" spans="1:6" ht="94.5">
      <c r="A89" s="20" t="s">
        <v>142</v>
      </c>
      <c r="B89" s="20" t="s">
        <v>143</v>
      </c>
      <c r="C89" s="15">
        <f>C90</f>
        <v>120000</v>
      </c>
      <c r="D89" s="15">
        <f>D90</f>
        <v>-60000</v>
      </c>
      <c r="E89" s="16">
        <f>E90+E92</f>
        <v>24000</v>
      </c>
      <c r="F89" s="16">
        <f>F90+F92</f>
        <v>24000</v>
      </c>
    </row>
    <row r="90" spans="1:6" ht="63.75" customHeight="1">
      <c r="A90" s="20" t="s">
        <v>144</v>
      </c>
      <c r="B90" s="20" t="s">
        <v>145</v>
      </c>
      <c r="C90" s="15">
        <f>C91</f>
        <v>120000</v>
      </c>
      <c r="D90" s="15">
        <f>D91</f>
        <v>-60000</v>
      </c>
      <c r="E90" s="16">
        <f>E91</f>
        <v>24000</v>
      </c>
      <c r="F90" s="16">
        <f>F91</f>
        <v>24000</v>
      </c>
    </row>
    <row r="91" spans="1:6" ht="78.75">
      <c r="A91" s="20" t="s">
        <v>146</v>
      </c>
      <c r="B91" s="20" t="s">
        <v>147</v>
      </c>
      <c r="C91" s="15">
        <v>120000</v>
      </c>
      <c r="D91" s="15">
        <v>-60000</v>
      </c>
      <c r="E91" s="16">
        <v>24000</v>
      </c>
      <c r="F91" s="16">
        <v>24000</v>
      </c>
    </row>
    <row r="92" spans="1:6" ht="94.5">
      <c r="A92" s="21" t="s">
        <v>148</v>
      </c>
      <c r="B92" s="42" t="s">
        <v>149</v>
      </c>
      <c r="C92" s="43"/>
      <c r="D92" s="43"/>
      <c r="E92" s="16">
        <f>E93</f>
        <v>0</v>
      </c>
      <c r="F92" s="16">
        <f>F93</f>
        <v>0</v>
      </c>
    </row>
    <row r="93" spans="1:6" ht="94.5">
      <c r="A93" s="21" t="s">
        <v>150</v>
      </c>
      <c r="B93" s="52" t="s">
        <v>151</v>
      </c>
      <c r="C93" s="15"/>
      <c r="D93" s="15"/>
      <c r="E93" s="16">
        <v>0</v>
      </c>
      <c r="F93" s="16">
        <v>0</v>
      </c>
    </row>
    <row r="94" spans="1:6" ht="31.5">
      <c r="A94" s="53" t="s">
        <v>152</v>
      </c>
      <c r="B94" s="54" t="s">
        <v>153</v>
      </c>
      <c r="C94" s="36" t="e">
        <f>C95+C98+C99+C108+#REF!+C112+C102</f>
        <v>#REF!</v>
      </c>
      <c r="D94" s="36" t="e">
        <f>D95+D98+D99+D108+#REF!+D112+D102</f>
        <v>#REF!</v>
      </c>
      <c r="E94" s="55">
        <f>E95+E98+E99+E100+E102+E108+E109+E112+E111</f>
        <v>34420.68</v>
      </c>
      <c r="F94" s="55">
        <f>F95+F98+F99+F100+F102+F108+F109+F112+F111</f>
        <v>36218.060000000005</v>
      </c>
    </row>
    <row r="95" spans="1:6" ht="47.25">
      <c r="A95" s="53" t="s">
        <v>154</v>
      </c>
      <c r="B95" s="53" t="s">
        <v>155</v>
      </c>
      <c r="C95" s="36">
        <f>C96+C97</f>
        <v>680</v>
      </c>
      <c r="D95" s="36">
        <f>D96+D97</f>
        <v>0</v>
      </c>
      <c r="E95" s="55">
        <f>E96+E97</f>
        <v>1550</v>
      </c>
      <c r="F95" s="55">
        <f>F96+F97</f>
        <v>1715</v>
      </c>
    </row>
    <row r="96" spans="1:6" ht="192" customHeight="1">
      <c r="A96" s="44" t="s">
        <v>193</v>
      </c>
      <c r="B96" s="56" t="s">
        <v>156</v>
      </c>
      <c r="C96" s="45">
        <v>600</v>
      </c>
      <c r="D96" s="45">
        <v>0</v>
      </c>
      <c r="E96" s="60">
        <v>1450</v>
      </c>
      <c r="F96" s="60">
        <v>1600</v>
      </c>
    </row>
    <row r="97" spans="1:6" ht="95.25" customHeight="1">
      <c r="A97" s="40" t="s">
        <v>194</v>
      </c>
      <c r="B97" s="40" t="s">
        <v>157</v>
      </c>
      <c r="C97" s="41">
        <v>80</v>
      </c>
      <c r="D97" s="41">
        <v>0</v>
      </c>
      <c r="E97" s="60">
        <v>100</v>
      </c>
      <c r="F97" s="60">
        <v>115</v>
      </c>
    </row>
    <row r="98" spans="1:6" ht="110.25">
      <c r="A98" s="53" t="s">
        <v>209</v>
      </c>
      <c r="B98" s="58" t="s">
        <v>158</v>
      </c>
      <c r="C98" s="59">
        <v>3193.5</v>
      </c>
      <c r="D98" s="59">
        <v>600</v>
      </c>
      <c r="E98" s="55">
        <v>480</v>
      </c>
      <c r="F98" s="55">
        <v>500</v>
      </c>
    </row>
    <row r="99" spans="1:6" ht="111.75" customHeight="1">
      <c r="A99" s="53" t="s">
        <v>210</v>
      </c>
      <c r="B99" s="58" t="s">
        <v>159</v>
      </c>
      <c r="C99" s="59">
        <v>1580</v>
      </c>
      <c r="D99" s="59">
        <v>200</v>
      </c>
      <c r="E99" s="55">
        <v>26.52</v>
      </c>
      <c r="F99" s="55">
        <v>27.7</v>
      </c>
    </row>
    <row r="100" spans="1:6" ht="78.75" customHeight="1">
      <c r="A100" s="61" t="s">
        <v>160</v>
      </c>
      <c r="B100" s="58" t="s">
        <v>161</v>
      </c>
      <c r="C100" s="59"/>
      <c r="D100" s="59"/>
      <c r="E100" s="55">
        <f>E101</f>
        <v>24.48</v>
      </c>
      <c r="F100" s="55">
        <f>F101</f>
        <v>25.7</v>
      </c>
    </row>
    <row r="101" spans="1:6" ht="94.5">
      <c r="A101" s="28" t="s">
        <v>211</v>
      </c>
      <c r="B101" s="68" t="s">
        <v>162</v>
      </c>
      <c r="C101" s="59"/>
      <c r="D101" s="59"/>
      <c r="E101" s="67">
        <v>24.48</v>
      </c>
      <c r="F101" s="67">
        <v>25.7</v>
      </c>
    </row>
    <row r="102" spans="1:6" ht="158.25" customHeight="1">
      <c r="A102" s="61" t="s">
        <v>163</v>
      </c>
      <c r="B102" s="63" t="s">
        <v>200</v>
      </c>
      <c r="C102" s="37">
        <f>C103+C104+C106+C107</f>
        <v>1047</v>
      </c>
      <c r="D102" s="37">
        <v>-800</v>
      </c>
      <c r="E102" s="55">
        <f>E103+E104+E106+E107+E105</f>
        <v>1984.75</v>
      </c>
      <c r="F102" s="55">
        <f>F103+F104+F106+F107+F105</f>
        <v>1986.75</v>
      </c>
    </row>
    <row r="103" spans="1:6" ht="47.25">
      <c r="A103" s="44" t="s">
        <v>213</v>
      </c>
      <c r="B103" s="62" t="s">
        <v>196</v>
      </c>
      <c r="C103" s="64">
        <v>140</v>
      </c>
      <c r="D103" s="64">
        <v>0</v>
      </c>
      <c r="E103" s="60">
        <v>20</v>
      </c>
      <c r="F103" s="60">
        <v>20</v>
      </c>
    </row>
    <row r="104" spans="1:6" ht="63">
      <c r="A104" s="44" t="s">
        <v>164</v>
      </c>
      <c r="B104" s="62" t="s">
        <v>197</v>
      </c>
      <c r="C104" s="64">
        <v>836</v>
      </c>
      <c r="D104" s="64">
        <v>-800</v>
      </c>
      <c r="E104" s="60">
        <v>700</v>
      </c>
      <c r="F104" s="60">
        <v>700</v>
      </c>
    </row>
    <row r="105" spans="1:6" ht="63">
      <c r="A105" s="44" t="s">
        <v>212</v>
      </c>
      <c r="B105" s="62" t="s">
        <v>197</v>
      </c>
      <c r="C105" s="64">
        <v>836</v>
      </c>
      <c r="D105" s="64">
        <v>-800</v>
      </c>
      <c r="E105" s="60">
        <v>540</v>
      </c>
      <c r="F105" s="60">
        <v>540</v>
      </c>
    </row>
    <row r="106" spans="1:6" ht="47.25">
      <c r="A106" s="40" t="s">
        <v>214</v>
      </c>
      <c r="B106" s="40" t="s">
        <v>165</v>
      </c>
      <c r="C106" s="64">
        <v>70</v>
      </c>
      <c r="D106" s="64">
        <v>0</v>
      </c>
      <c r="E106" s="60">
        <v>544.75</v>
      </c>
      <c r="F106" s="60">
        <v>546.75</v>
      </c>
    </row>
    <row r="107" spans="1:6" ht="47.25">
      <c r="A107" s="40" t="s">
        <v>166</v>
      </c>
      <c r="B107" s="40" t="s">
        <v>167</v>
      </c>
      <c r="C107" s="64">
        <v>1</v>
      </c>
      <c r="D107" s="64">
        <v>0</v>
      </c>
      <c r="E107" s="60">
        <v>180</v>
      </c>
      <c r="F107" s="60">
        <v>180</v>
      </c>
    </row>
    <row r="108" spans="1:6" ht="96" customHeight="1">
      <c r="A108" s="53" t="s">
        <v>215</v>
      </c>
      <c r="B108" s="58" t="s">
        <v>201</v>
      </c>
      <c r="C108" s="37">
        <v>4000</v>
      </c>
      <c r="D108" s="37">
        <v>0</v>
      </c>
      <c r="E108" s="55">
        <v>7000</v>
      </c>
      <c r="F108" s="55">
        <v>7300</v>
      </c>
    </row>
    <row r="109" spans="1:6" ht="78.75" customHeight="1">
      <c r="A109" s="53" t="s">
        <v>168</v>
      </c>
      <c r="B109" s="65" t="s">
        <v>169</v>
      </c>
      <c r="C109" s="37"/>
      <c r="D109" s="37"/>
      <c r="E109" s="55">
        <f>E110</f>
        <v>100</v>
      </c>
      <c r="F109" s="55">
        <f>F110</f>
        <v>100</v>
      </c>
    </row>
    <row r="110" spans="1:6" ht="94.5">
      <c r="A110" s="28" t="s">
        <v>216</v>
      </c>
      <c r="B110" s="66" t="s">
        <v>170</v>
      </c>
      <c r="C110" s="37"/>
      <c r="D110" s="37"/>
      <c r="E110" s="67">
        <v>100</v>
      </c>
      <c r="F110" s="67">
        <v>100</v>
      </c>
    </row>
    <row r="111" spans="1:6" ht="126.75" customHeight="1">
      <c r="A111" s="61" t="s">
        <v>217</v>
      </c>
      <c r="B111" s="65" t="s">
        <v>202</v>
      </c>
      <c r="C111" s="37"/>
      <c r="D111" s="37"/>
      <c r="E111" s="37">
        <v>14.4</v>
      </c>
      <c r="F111" s="55">
        <v>15.12</v>
      </c>
    </row>
    <row r="112" spans="1:6" ht="47.25">
      <c r="A112" s="53" t="s">
        <v>171</v>
      </c>
      <c r="B112" s="58" t="s">
        <v>172</v>
      </c>
      <c r="C112" s="37" t="e">
        <f>#REF!</f>
        <v>#REF!</v>
      </c>
      <c r="D112" s="37" t="e">
        <f>#REF!</f>
        <v>#REF!</v>
      </c>
      <c r="E112" s="55">
        <f>E113+E114+E115</f>
        <v>23240.530000000002</v>
      </c>
      <c r="F112" s="55">
        <f>F113+F114+F115</f>
        <v>24547.79</v>
      </c>
    </row>
    <row r="113" spans="1:6" ht="63">
      <c r="A113" s="44" t="s">
        <v>173</v>
      </c>
      <c r="B113" s="44" t="s">
        <v>174</v>
      </c>
      <c r="C113" s="45">
        <v>15294.84</v>
      </c>
      <c r="D113" s="45">
        <v>0</v>
      </c>
      <c r="E113" s="60">
        <v>3570.2</v>
      </c>
      <c r="F113" s="60">
        <v>3975.8</v>
      </c>
    </row>
    <row r="114" spans="1:6" ht="63">
      <c r="A114" s="44" t="s">
        <v>203</v>
      </c>
      <c r="B114" s="44" t="s">
        <v>174</v>
      </c>
      <c r="C114" s="45">
        <v>15294.84</v>
      </c>
      <c r="D114" s="45">
        <v>0</v>
      </c>
      <c r="E114" s="60">
        <v>19555.33</v>
      </c>
      <c r="F114" s="60">
        <v>20456.99</v>
      </c>
    </row>
    <row r="115" spans="1:6" ht="63">
      <c r="A115" s="44" t="s">
        <v>204</v>
      </c>
      <c r="B115" s="44" t="s">
        <v>174</v>
      </c>
      <c r="C115" s="45">
        <v>15294.84</v>
      </c>
      <c r="D115" s="45">
        <v>0</v>
      </c>
      <c r="E115" s="60">
        <v>115</v>
      </c>
      <c r="F115" s="60">
        <v>115</v>
      </c>
    </row>
    <row r="116" spans="1:6" ht="31.5">
      <c r="A116" s="9" t="s">
        <v>175</v>
      </c>
      <c r="B116" s="22" t="s">
        <v>176</v>
      </c>
      <c r="C116" s="10">
        <f aca="true" t="shared" si="1" ref="C116:F117">C117</f>
        <v>1500</v>
      </c>
      <c r="D116" s="10">
        <f t="shared" si="1"/>
        <v>0</v>
      </c>
      <c r="E116" s="11">
        <f t="shared" si="1"/>
        <v>915</v>
      </c>
      <c r="F116" s="11">
        <f t="shared" si="1"/>
        <v>985</v>
      </c>
    </row>
    <row r="117" spans="1:6" ht="15.75">
      <c r="A117" s="14" t="s">
        <v>177</v>
      </c>
      <c r="B117" s="14" t="s">
        <v>178</v>
      </c>
      <c r="C117" s="15">
        <f t="shared" si="1"/>
        <v>1500</v>
      </c>
      <c r="D117" s="15">
        <f t="shared" si="1"/>
        <v>0</v>
      </c>
      <c r="E117" s="16">
        <f t="shared" si="1"/>
        <v>915</v>
      </c>
      <c r="F117" s="16">
        <f t="shared" si="1"/>
        <v>985</v>
      </c>
    </row>
    <row r="118" spans="1:6" ht="31.5">
      <c r="A118" s="14" t="s">
        <v>179</v>
      </c>
      <c r="B118" s="14" t="s">
        <v>180</v>
      </c>
      <c r="C118" s="15">
        <v>1500</v>
      </c>
      <c r="D118" s="15">
        <v>0</v>
      </c>
      <c r="E118" s="16">
        <v>915</v>
      </c>
      <c r="F118" s="16">
        <v>985</v>
      </c>
    </row>
  </sheetData>
  <sheetProtection/>
  <mergeCells count="16">
    <mergeCell ref="A10:A11"/>
    <mergeCell ref="B10:B11"/>
    <mergeCell ref="E10:F10"/>
    <mergeCell ref="A6:D6"/>
    <mergeCell ref="E6:F6"/>
    <mergeCell ref="E7:F7"/>
    <mergeCell ref="A8:F8"/>
    <mergeCell ref="A5:D5"/>
    <mergeCell ref="E5:F5"/>
    <mergeCell ref="A1:D1"/>
    <mergeCell ref="E1:F1"/>
    <mergeCell ref="A3:D3"/>
    <mergeCell ref="E3:F3"/>
    <mergeCell ref="A4:D4"/>
    <mergeCell ref="E4:F4"/>
    <mergeCell ref="E2:F2"/>
  </mergeCells>
  <printOptions/>
  <pageMargins left="0.7480314960629921" right="0.35433070866141736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dohod04</dc:creator>
  <cp:keywords/>
  <dc:description/>
  <cp:lastModifiedBy>Елена</cp:lastModifiedBy>
  <cp:lastPrinted>2012-11-14T14:26:51Z</cp:lastPrinted>
  <dcterms:created xsi:type="dcterms:W3CDTF">2012-02-01T10:41:29Z</dcterms:created>
  <dcterms:modified xsi:type="dcterms:W3CDTF">2012-12-20T10:34:21Z</dcterms:modified>
  <cp:category/>
  <cp:version/>
  <cp:contentType/>
  <cp:contentStatus/>
</cp:coreProperties>
</file>